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<sst xmlns="http://schemas.openxmlformats.org/spreadsheetml/2006/main" count="30" uniqueCount="22">
  <si>
    <t>H,[m]</t>
  </si>
  <si>
    <t>№5</t>
  </si>
  <si>
    <t>№7</t>
  </si>
  <si>
    <t>D1.3[cm]</t>
  </si>
  <si>
    <t>H cm,m</t>
  </si>
  <si>
    <t>Относ. Вис.</t>
  </si>
  <si>
    <r>
      <t>l</t>
    </r>
    <r>
      <rPr>
        <b/>
        <i/>
        <vertAlign val="subscript"/>
        <sz val="10"/>
        <rFont val="Arial"/>
        <family val="2"/>
      </rPr>
      <t>абс.</t>
    </r>
  </si>
  <si>
    <r>
      <t>d</t>
    </r>
    <r>
      <rPr>
        <b/>
        <i/>
        <vertAlign val="subscript"/>
        <sz val="10"/>
        <rFont val="Arial"/>
        <family val="2"/>
      </rPr>
      <t>o,x</t>
    </r>
  </si>
  <si>
    <r>
      <t>g</t>
    </r>
    <r>
      <rPr>
        <b/>
        <i/>
        <vertAlign val="subscript"/>
        <sz val="10"/>
        <rFont val="Arial"/>
        <family val="2"/>
      </rPr>
      <t>0,x</t>
    </r>
  </si>
  <si>
    <r>
      <t>g</t>
    </r>
    <r>
      <rPr>
        <b/>
        <i/>
        <vertAlign val="subscript"/>
        <sz val="10"/>
        <rFont val="Arial"/>
        <family val="2"/>
      </rPr>
      <t>n</t>
    </r>
  </si>
  <si>
    <r>
      <t>j</t>
    </r>
    <r>
      <rPr>
        <b/>
        <i/>
        <sz val="10"/>
        <rFont val="Arial"/>
        <family val="0"/>
      </rPr>
      <t>=g</t>
    </r>
    <r>
      <rPr>
        <b/>
        <i/>
        <vertAlign val="subscript"/>
        <sz val="10"/>
        <rFont val="Arial"/>
        <family val="2"/>
      </rPr>
      <t>o,x</t>
    </r>
    <r>
      <rPr>
        <b/>
        <i/>
        <sz val="10"/>
        <rFont val="Arial"/>
        <family val="0"/>
      </rPr>
      <t>/g</t>
    </r>
    <r>
      <rPr>
        <b/>
        <i/>
        <vertAlign val="subscript"/>
        <sz val="10"/>
        <rFont val="Arial"/>
        <family val="2"/>
      </rPr>
      <t>n</t>
    </r>
  </si>
  <si>
    <t>Таблица №7</t>
  </si>
  <si>
    <t>Таблица №5</t>
  </si>
  <si>
    <r>
      <t>g</t>
    </r>
    <r>
      <rPr>
        <b/>
        <i/>
        <vertAlign val="subscript"/>
        <sz val="11"/>
        <rFont val="Arial"/>
        <family val="2"/>
      </rPr>
      <t>1/3</t>
    </r>
  </si>
  <si>
    <r>
      <t xml:space="preserve">l </t>
    </r>
    <r>
      <rPr>
        <b/>
        <i/>
        <vertAlign val="subscript"/>
        <sz val="10"/>
        <rFont val="Arial"/>
        <family val="2"/>
      </rPr>
      <t>0,x</t>
    </r>
    <r>
      <rPr>
        <b/>
        <i/>
        <sz val="10"/>
        <rFont val="Arial"/>
        <family val="2"/>
      </rPr>
      <t>.</t>
    </r>
  </si>
  <si>
    <t>1/j</t>
  </si>
  <si>
    <r>
      <t>S</t>
    </r>
    <r>
      <rPr>
        <b/>
        <i/>
        <sz val="10"/>
        <rFont val="Arial"/>
        <family val="0"/>
      </rPr>
      <t>V0,x/v</t>
    </r>
  </si>
  <si>
    <r>
      <t>j</t>
    </r>
    <r>
      <rPr>
        <b/>
        <i/>
        <vertAlign val="subscript"/>
        <sz val="10"/>
        <rFont val="Symbol"/>
        <family val="1"/>
      </rPr>
      <t>2</t>
    </r>
  </si>
  <si>
    <r>
      <t>j</t>
    </r>
    <r>
      <rPr>
        <b/>
        <i/>
        <vertAlign val="subscript"/>
        <sz val="10"/>
        <rFont val="Arial"/>
        <family val="2"/>
      </rPr>
      <t>1</t>
    </r>
  </si>
  <si>
    <r>
      <t>j</t>
    </r>
    <r>
      <rPr>
        <b/>
        <i/>
        <vertAlign val="subscript"/>
        <sz val="10"/>
        <rFont val="Arial"/>
        <family val="2"/>
      </rPr>
      <t>ср</t>
    </r>
  </si>
  <si>
    <r>
      <t>squart</t>
    </r>
    <r>
      <rPr>
        <b/>
        <i/>
        <sz val="10"/>
        <rFont val="Symbol"/>
        <family val="1"/>
      </rPr>
      <t xml:space="preserve"> j</t>
    </r>
  </si>
  <si>
    <r>
      <t>V0,x/v</t>
    </r>
    <r>
      <rPr>
        <b/>
        <i/>
        <sz val="10"/>
        <rFont val="Symbol"/>
        <family val="1"/>
      </rPr>
      <t>=j*1/10</t>
    </r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</si>
</sst>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</numFmts>
  <fonts count="4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b/>
      <i/>
      <sz val="10"/>
      <name val="Arial"/>
      <family val="0"/>
    </font>
    <font>
      <b/>
      <i/>
      <vertAlign val="subscript"/>
      <sz val="10"/>
      <name val="Arial"/>
      <family val="2"/>
    </font>
    <font>
      <b/>
      <i/>
      <sz val="10"/>
      <name val="Symbol"/>
      <family val="1"/>
    </font>
    <font>
      <b/>
      <i/>
      <sz val="11"/>
      <name val="Arial"/>
      <family val="2"/>
    </font>
    <font>
      <b/>
      <i/>
      <vertAlign val="subscript"/>
      <sz val="11"/>
      <name val="Arial"/>
      <family val="2"/>
    </font>
    <font>
      <b/>
      <i/>
      <vertAlign val="subscript"/>
      <sz val="10"/>
      <name val="Symbol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9" borderId="6" applyNumberFormat="0" applyAlignment="0" applyProtection="0"/>
    <xf numFmtId="0" fontId="39" fillId="29" borderId="2" applyNumberFormat="0" applyAlignment="0" applyProtection="0"/>
    <xf numFmtId="0" fontId="40" fillId="30" borderId="7" applyNumberFormat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2" fillId="0" borderId="11" xfId="0" applyFont="1" applyBorder="1" applyAlignment="1">
      <alignment horizontal="center"/>
    </xf>
    <xf numFmtId="180" fontId="2" fillId="0" borderId="11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2" fontId="2" fillId="0" borderId="20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80" fontId="2" fillId="0" borderId="24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2" fontId="2" fillId="0" borderId="11" xfId="0" applyNumberFormat="1" applyFont="1" applyBorder="1" applyAlignment="1">
      <alignment/>
    </xf>
    <xf numFmtId="2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2" fillId="0" borderId="11" xfId="0" applyFont="1" applyBorder="1" applyAlignment="1">
      <alignment/>
    </xf>
    <xf numFmtId="0" fontId="3" fillId="0" borderId="24" xfId="0" applyFont="1" applyBorder="1" applyAlignment="1">
      <alignment/>
    </xf>
    <xf numFmtId="0" fontId="2" fillId="0" borderId="28" xfId="0" applyFont="1" applyBorder="1" applyAlignment="1">
      <alignment/>
    </xf>
    <xf numFmtId="0" fontId="5" fillId="0" borderId="0" xfId="0" applyFont="1" applyFill="1" applyBorder="1" applyAlignment="1">
      <alignment/>
    </xf>
    <xf numFmtId="182" fontId="2" fillId="0" borderId="29" xfId="0" applyNumberFormat="1" applyFont="1" applyBorder="1" applyAlignment="1">
      <alignment horizontal="center"/>
    </xf>
    <xf numFmtId="182" fontId="2" fillId="0" borderId="29" xfId="0" applyNumberFormat="1" applyFont="1" applyBorder="1" applyAlignment="1">
      <alignment/>
    </xf>
    <xf numFmtId="0" fontId="5" fillId="0" borderId="30" xfId="0" applyFont="1" applyBorder="1" applyAlignment="1">
      <alignment/>
    </xf>
    <xf numFmtId="0" fontId="7" fillId="0" borderId="31" xfId="0" applyFont="1" applyBorder="1" applyAlignment="1">
      <alignment/>
    </xf>
    <xf numFmtId="0" fontId="5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11" fillId="0" borderId="28" xfId="62" applyBorder="1" applyAlignment="1" applyProtection="1">
      <alignment/>
      <protection/>
    </xf>
    <xf numFmtId="0" fontId="11" fillId="0" borderId="28" xfId="62" applyBorder="1" applyAlignment="1" applyProtection="1">
      <alignment horizontal="center"/>
      <protection/>
    </xf>
    <xf numFmtId="0" fontId="2" fillId="0" borderId="2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15" xfId="0" applyFont="1" applyBorder="1" applyAlignment="1">
      <alignment/>
    </xf>
    <xf numFmtId="182" fontId="2" fillId="0" borderId="16" xfId="0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182" fontId="2" fillId="0" borderId="35" xfId="0" applyNumberFormat="1" applyFont="1" applyBorder="1" applyAlignment="1">
      <alignment/>
    </xf>
    <xf numFmtId="0" fontId="3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3%20Vidovi%20chisla.xls" TargetMode="External" /><Relationship Id="rId2" Type="http://schemas.openxmlformats.org/officeDocument/2006/relationships/hyperlink" Target="3%20Vidovi%20chisla.xls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3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7" max="7" width="12.00390625" style="0" customWidth="1"/>
    <col min="12" max="12" width="10.00390625" style="0" customWidth="1"/>
  </cols>
  <sheetData>
    <row r="1" ht="13.5" thickBot="1"/>
    <row r="2" spans="2:15" ht="18" thickBot="1">
      <c r="B2" s="5" t="s">
        <v>0</v>
      </c>
      <c r="C2" s="6" t="s">
        <v>1</v>
      </c>
      <c r="D2" s="7" t="s">
        <v>2</v>
      </c>
      <c r="G2" s="16"/>
      <c r="H2" s="56" t="s">
        <v>12</v>
      </c>
      <c r="I2" s="57"/>
      <c r="J2" s="57"/>
      <c r="K2" s="17"/>
      <c r="L2" s="18"/>
      <c r="N2" s="61" t="s">
        <v>13</v>
      </c>
      <c r="O2" s="62"/>
    </row>
    <row r="3" spans="2:15" ht="15" thickBot="1">
      <c r="B3" s="4">
        <v>0</v>
      </c>
      <c r="C3" s="4">
        <v>28.9</v>
      </c>
      <c r="D3" s="4">
        <v>30.5</v>
      </c>
      <c r="G3" s="8" t="s">
        <v>5</v>
      </c>
      <c r="H3" s="9" t="s">
        <v>6</v>
      </c>
      <c r="I3" s="9" t="s">
        <v>7</v>
      </c>
      <c r="J3" s="9" t="s">
        <v>8</v>
      </c>
      <c r="K3" s="9" t="s">
        <v>9</v>
      </c>
      <c r="L3" s="10" t="s">
        <v>10</v>
      </c>
      <c r="N3" s="35" t="s">
        <v>1</v>
      </c>
      <c r="O3" s="35" t="s">
        <v>2</v>
      </c>
    </row>
    <row r="4" spans="2:15" ht="12.75">
      <c r="B4" s="3">
        <v>1</v>
      </c>
      <c r="C4" s="3">
        <v>25.7</v>
      </c>
      <c r="D4" s="3">
        <v>29.1</v>
      </c>
      <c r="G4" s="19">
        <v>0.05</v>
      </c>
      <c r="H4" s="29">
        <f>G4*$C$23</f>
        <v>1.1300000000000001</v>
      </c>
      <c r="I4" s="29">
        <f>TREND(C4:C5,B4:B5,H4)</f>
        <v>25.136666666666663</v>
      </c>
      <c r="J4" s="32">
        <f>(((PI())*I4^2)/40000)</f>
        <v>0.04962554090656507</v>
      </c>
      <c r="K4" s="32">
        <f>$J$14/10</f>
        <v>0.0227483983771176</v>
      </c>
      <c r="L4" s="42">
        <f>J4/K4</f>
        <v>2.1814960369466245</v>
      </c>
      <c r="N4" s="32">
        <f>(((PI())*C5^2)/40000)</f>
        <v>0.04675946505603047</v>
      </c>
      <c r="O4" s="32">
        <f>(((PI())*D5^2)/40000)</f>
        <v>0.06290175350833824</v>
      </c>
    </row>
    <row r="5" spans="2:12" ht="12.75">
      <c r="B5" s="3">
        <v>1.3</v>
      </c>
      <c r="C5" s="3">
        <v>24.4</v>
      </c>
      <c r="D5" s="3">
        <v>28.3</v>
      </c>
      <c r="G5" s="20">
        <v>0.15</v>
      </c>
      <c r="H5" s="29">
        <f aca="true" t="shared" si="0" ref="H5:H13">G5*$C$23</f>
        <v>3.39</v>
      </c>
      <c r="I5" s="29">
        <f aca="true" t="shared" si="1" ref="I5:I13">TREND(C5:C6,B5:B6,H5)</f>
        <v>22.801764705882356</v>
      </c>
      <c r="J5" s="32">
        <f aca="true" t="shared" si="2" ref="J5:J13">(((PI())*I5^2)/40000)</f>
        <v>0.04083445851586137</v>
      </c>
      <c r="K5" s="32">
        <f aca="true" t="shared" si="3" ref="K5:K13">$J$14/10</f>
        <v>0.0227483983771176</v>
      </c>
      <c r="L5" s="42">
        <f aca="true" t="shared" si="4" ref="L5:L13">J5/K5</f>
        <v>1.795047626602863</v>
      </c>
    </row>
    <row r="6" spans="2:12" ht="12.75">
      <c r="B6" s="3">
        <v>3</v>
      </c>
      <c r="C6" s="3">
        <v>23.1</v>
      </c>
      <c r="D6" s="3">
        <v>26.1</v>
      </c>
      <c r="G6" s="20">
        <v>0.25</v>
      </c>
      <c r="H6" s="29">
        <f t="shared" si="0"/>
        <v>5.65</v>
      </c>
      <c r="I6" s="29">
        <f t="shared" si="1"/>
        <v>20.847499999999997</v>
      </c>
      <c r="J6" s="32">
        <f t="shared" si="2"/>
        <v>0.03413483802377514</v>
      </c>
      <c r="K6" s="32">
        <f t="shared" si="3"/>
        <v>0.0227483983771176</v>
      </c>
      <c r="L6" s="42">
        <f t="shared" si="4"/>
        <v>1.5005380799956034</v>
      </c>
    </row>
    <row r="7" spans="2:12" ht="12.75">
      <c r="B7" s="3">
        <v>5</v>
      </c>
      <c r="C7" s="3">
        <v>21.4</v>
      </c>
      <c r="D7" s="3">
        <v>25</v>
      </c>
      <c r="G7" s="20">
        <v>0.35</v>
      </c>
      <c r="H7" s="29">
        <f t="shared" si="0"/>
        <v>7.91</v>
      </c>
      <c r="I7" s="29">
        <f t="shared" si="1"/>
        <v>20.3815</v>
      </c>
      <c r="J7" s="32">
        <f t="shared" si="2"/>
        <v>0.0326258749948271</v>
      </c>
      <c r="K7" s="32">
        <f t="shared" si="3"/>
        <v>0.0227483983771176</v>
      </c>
      <c r="L7" s="42">
        <f t="shared" si="4"/>
        <v>1.4342053648772548</v>
      </c>
    </row>
    <row r="8" spans="2:12" ht="12.75">
      <c r="B8" s="3">
        <v>7</v>
      </c>
      <c r="C8" s="3">
        <v>20.7</v>
      </c>
      <c r="D8" s="3">
        <v>24.2</v>
      </c>
      <c r="G8" s="20">
        <v>0.45</v>
      </c>
      <c r="H8" s="29">
        <f t="shared" si="0"/>
        <v>10.170000000000002</v>
      </c>
      <c r="I8" s="29">
        <f t="shared" si="1"/>
        <v>18.0055</v>
      </c>
      <c r="J8" s="32">
        <f t="shared" si="2"/>
        <v>0.02546245375354204</v>
      </c>
      <c r="K8" s="32">
        <f t="shared" si="3"/>
        <v>0.0227483983771176</v>
      </c>
      <c r="L8" s="42">
        <f t="shared" si="4"/>
        <v>1.1193075367958425</v>
      </c>
    </row>
    <row r="9" spans="2:12" ht="12.75">
      <c r="B9" s="3">
        <v>9</v>
      </c>
      <c r="C9" s="3">
        <v>19</v>
      </c>
      <c r="D9" s="3">
        <v>22.4</v>
      </c>
      <c r="G9" s="20">
        <v>0.55</v>
      </c>
      <c r="H9" s="29">
        <f t="shared" si="0"/>
        <v>12.430000000000001</v>
      </c>
      <c r="I9" s="29">
        <f t="shared" si="1"/>
        <v>16.0845</v>
      </c>
      <c r="J9" s="32">
        <f t="shared" si="2"/>
        <v>0.020319125440280965</v>
      </c>
      <c r="K9" s="32">
        <f t="shared" si="3"/>
        <v>0.0227483983771176</v>
      </c>
      <c r="L9" s="42">
        <f t="shared" si="4"/>
        <v>0.8932112539720503</v>
      </c>
    </row>
    <row r="10" spans="2:12" ht="12.75">
      <c r="B10" s="3">
        <v>11</v>
      </c>
      <c r="C10" s="3">
        <v>17.3</v>
      </c>
      <c r="D10" s="3">
        <v>20.5</v>
      </c>
      <c r="G10" s="20">
        <v>0.65</v>
      </c>
      <c r="H10" s="29">
        <f t="shared" si="0"/>
        <v>14.690000000000001</v>
      </c>
      <c r="I10" s="29">
        <f t="shared" si="1"/>
        <v>15.455</v>
      </c>
      <c r="J10" s="32">
        <f t="shared" si="2"/>
        <v>0.01875978687495784</v>
      </c>
      <c r="K10" s="32">
        <f t="shared" si="3"/>
        <v>0.0227483983771176</v>
      </c>
      <c r="L10" s="42">
        <f t="shared" si="4"/>
        <v>0.8246640736619125</v>
      </c>
    </row>
    <row r="11" spans="2:12" ht="12.75">
      <c r="B11" s="3">
        <v>13</v>
      </c>
      <c r="C11" s="3">
        <v>16.3</v>
      </c>
      <c r="D11" s="3">
        <v>19.4</v>
      </c>
      <c r="G11" s="20">
        <v>0.75</v>
      </c>
      <c r="H11" s="29">
        <f t="shared" si="0"/>
        <v>16.950000000000003</v>
      </c>
      <c r="I11" s="29">
        <f t="shared" si="1"/>
        <v>6.622499999999988</v>
      </c>
      <c r="J11" s="32">
        <f t="shared" si="2"/>
        <v>0.0034445604859941986</v>
      </c>
      <c r="K11" s="32">
        <f t="shared" si="3"/>
        <v>0.0227483983771176</v>
      </c>
      <c r="L11" s="42">
        <f t="shared" si="4"/>
        <v>0.15141991224573637</v>
      </c>
    </row>
    <row r="12" spans="2:12" ht="12.75">
      <c r="B12" s="3">
        <v>15</v>
      </c>
      <c r="C12" s="3">
        <v>11.4</v>
      </c>
      <c r="D12" s="3">
        <v>17.9</v>
      </c>
      <c r="G12" s="20">
        <v>0.85</v>
      </c>
      <c r="H12" s="29">
        <f t="shared" si="0"/>
        <v>19.21</v>
      </c>
      <c r="I12" s="29">
        <f t="shared" si="1"/>
        <v>2.7694999999999936</v>
      </c>
      <c r="J12" s="32">
        <f t="shared" si="2"/>
        <v>0.0006024106211369183</v>
      </c>
      <c r="K12" s="32">
        <f t="shared" si="3"/>
        <v>0.0227483983771176</v>
      </c>
      <c r="L12" s="42">
        <f t="shared" si="4"/>
        <v>0.026481452063142938</v>
      </c>
    </row>
    <row r="13" spans="2:12" ht="12.75">
      <c r="B13" s="3">
        <v>17</v>
      </c>
      <c r="C13" s="3">
        <v>7.3</v>
      </c>
      <c r="D13" s="3">
        <v>15.8</v>
      </c>
      <c r="G13" s="20">
        <v>0.95</v>
      </c>
      <c r="H13" s="29">
        <f t="shared" si="0"/>
        <v>21.47</v>
      </c>
      <c r="I13" s="29">
        <f t="shared" si="1"/>
        <v>4.6179999999999986</v>
      </c>
      <c r="J13" s="32">
        <f t="shared" si="2"/>
        <v>0.001674934154235355</v>
      </c>
      <c r="K13" s="32">
        <f t="shared" si="3"/>
        <v>0.0227483983771176</v>
      </c>
      <c r="L13" s="42">
        <f t="shared" si="4"/>
        <v>0.0736286628389696</v>
      </c>
    </row>
    <row r="14" spans="2:12" ht="13.5" thickBot="1">
      <c r="B14" s="3">
        <v>19</v>
      </c>
      <c r="C14" s="3">
        <v>6.1</v>
      </c>
      <c r="D14" s="3">
        <v>10.3</v>
      </c>
      <c r="G14" s="21">
        <v>1</v>
      </c>
      <c r="H14" s="30"/>
      <c r="I14" s="31">
        <f>SUM(I4:I13)</f>
        <v>152.722431372549</v>
      </c>
      <c r="J14" s="33">
        <f>SUM(J4:J13)</f>
        <v>0.227483983771176</v>
      </c>
      <c r="K14" s="25">
        <f>SUM(K4:K13)</f>
        <v>0.22748398377117596</v>
      </c>
      <c r="L14" s="37">
        <f>SUM(L4:L13)</f>
        <v>9.999999999999998</v>
      </c>
    </row>
    <row r="15" spans="2:4" ht="12.75">
      <c r="B15" s="3">
        <v>21</v>
      </c>
      <c r="C15" s="3">
        <v>2.5</v>
      </c>
      <c r="D15" s="3">
        <v>6</v>
      </c>
    </row>
    <row r="16" spans="2:4" ht="12.75">
      <c r="B16" s="3">
        <v>22.6</v>
      </c>
      <c r="C16" s="3">
        <v>0</v>
      </c>
      <c r="D16" s="3">
        <v>2</v>
      </c>
    </row>
    <row r="17" spans="2:4" ht="12.75">
      <c r="B17" s="3">
        <v>24.7</v>
      </c>
      <c r="C17" s="3"/>
      <c r="D17" s="3">
        <v>0</v>
      </c>
    </row>
    <row r="18" spans="2:4" ht="13.5" thickBot="1">
      <c r="B18" s="3">
        <v>25</v>
      </c>
      <c r="C18" s="3"/>
      <c r="D18" s="3"/>
    </row>
    <row r="19" spans="2:12" ht="13.5" thickBot="1">
      <c r="B19" s="3">
        <v>27</v>
      </c>
      <c r="C19" s="3"/>
      <c r="D19" s="3"/>
      <c r="G19" s="26"/>
      <c r="H19" s="58" t="s">
        <v>11</v>
      </c>
      <c r="I19" s="59"/>
      <c r="J19" s="60"/>
      <c r="K19" s="27"/>
      <c r="L19" s="28"/>
    </row>
    <row r="20" spans="2:12" ht="15" thickBot="1">
      <c r="B20" s="3">
        <v>29</v>
      </c>
      <c r="C20" s="3"/>
      <c r="D20" s="3"/>
      <c r="G20" s="8" t="s">
        <v>5</v>
      </c>
      <c r="H20" s="9" t="s">
        <v>6</v>
      </c>
      <c r="I20" s="9" t="s">
        <v>7</v>
      </c>
      <c r="J20" s="9" t="s">
        <v>8</v>
      </c>
      <c r="K20" s="9" t="s">
        <v>9</v>
      </c>
      <c r="L20" s="10" t="s">
        <v>10</v>
      </c>
    </row>
    <row r="21" spans="2:12" ht="12.75">
      <c r="B21" s="3">
        <v>31</v>
      </c>
      <c r="C21" s="3"/>
      <c r="D21" s="3"/>
      <c r="G21" s="19">
        <v>0.05</v>
      </c>
      <c r="H21" s="11">
        <f>G21*$D$23</f>
        <v>1.235</v>
      </c>
      <c r="I21" s="12">
        <f>TREND(D5:D6,B5:B6,H21)</f>
        <v>28.384117647058826</v>
      </c>
      <c r="J21" s="11">
        <f>PI()*I21^2/40000</f>
        <v>0.06327624192426849</v>
      </c>
      <c r="K21" s="11">
        <f>$J$31/10</f>
        <v>0.030492401895961602</v>
      </c>
      <c r="L21" s="43">
        <f>J21/K21</f>
        <v>2.0751478397852536</v>
      </c>
    </row>
    <row r="22" spans="2:12" ht="12.75">
      <c r="B22" s="3"/>
      <c r="C22" s="3"/>
      <c r="D22" s="3"/>
      <c r="G22" s="20">
        <v>0.15</v>
      </c>
      <c r="H22" s="11">
        <f aca="true" t="shared" si="5" ref="H22:H30">G22*$D$23</f>
        <v>3.7049999999999996</v>
      </c>
      <c r="I22" s="12">
        <f aca="true" t="shared" si="6" ref="I22:I30">TREND(D6:D7,B6:B7,H22)</f>
        <v>25.71225</v>
      </c>
      <c r="J22" s="11">
        <f aca="true" t="shared" si="7" ref="J22:J30">PI()*I22^2/40000</f>
        <v>0.05192422767547757</v>
      </c>
      <c r="K22" s="11">
        <f aca="true" t="shared" si="8" ref="K22:K30">$J$31/10</f>
        <v>0.030492401895961602</v>
      </c>
      <c r="L22" s="43">
        <f aca="true" t="shared" si="9" ref="L22:L30">J22/K22</f>
        <v>1.702857907115359</v>
      </c>
    </row>
    <row r="23" spans="2:12" ht="12.75">
      <c r="B23" s="2" t="s">
        <v>4</v>
      </c>
      <c r="C23" s="3">
        <v>22.6</v>
      </c>
      <c r="D23" s="3">
        <v>24.7</v>
      </c>
      <c r="G23" s="20">
        <v>0.25</v>
      </c>
      <c r="H23" s="11">
        <f t="shared" si="5"/>
        <v>6.175</v>
      </c>
      <c r="I23" s="12">
        <f t="shared" si="6"/>
        <v>24.53</v>
      </c>
      <c r="J23" s="11">
        <f t="shared" si="7"/>
        <v>0.047259048973785966</v>
      </c>
      <c r="K23" s="11">
        <f t="shared" si="8"/>
        <v>0.030492401895961602</v>
      </c>
      <c r="L23" s="43">
        <f t="shared" si="9"/>
        <v>1.5498631145893735</v>
      </c>
    </row>
    <row r="24" spans="2:12" ht="13.5" thickBot="1">
      <c r="B24" s="13" t="s">
        <v>3</v>
      </c>
      <c r="C24" s="3">
        <v>24.4</v>
      </c>
      <c r="D24" s="15">
        <v>28.3</v>
      </c>
      <c r="G24" s="20">
        <v>0.35</v>
      </c>
      <c r="H24" s="11">
        <f>G24*$D$23</f>
        <v>8.645</v>
      </c>
      <c r="I24" s="12">
        <f t="shared" si="6"/>
        <v>22.719499999999996</v>
      </c>
      <c r="J24" s="11">
        <f t="shared" si="7"/>
        <v>0.040540343125877835</v>
      </c>
      <c r="K24" s="11">
        <f t="shared" si="8"/>
        <v>0.030492401895961602</v>
      </c>
      <c r="L24" s="43">
        <f t="shared" si="9"/>
        <v>1.3295227861747085</v>
      </c>
    </row>
    <row r="25" spans="2:12" ht="13.5" thickBot="1">
      <c r="B25" s="14">
        <v>1.3</v>
      </c>
      <c r="C25" s="1"/>
      <c r="D25" s="14">
        <v>28.3</v>
      </c>
      <c r="G25" s="20">
        <v>0.45</v>
      </c>
      <c r="H25" s="11">
        <f t="shared" si="5"/>
        <v>11.115</v>
      </c>
      <c r="I25" s="12">
        <f t="shared" si="6"/>
        <v>20.39075</v>
      </c>
      <c r="J25" s="11">
        <f t="shared" si="7"/>
        <v>0.03265549576132462</v>
      </c>
      <c r="K25" s="11">
        <f t="shared" si="8"/>
        <v>0.030492401895961602</v>
      </c>
      <c r="L25" s="43">
        <f t="shared" si="9"/>
        <v>1.0709387824791035</v>
      </c>
    </row>
    <row r="26" spans="7:12" ht="12.75">
      <c r="G26" s="20">
        <v>0.55</v>
      </c>
      <c r="H26" s="11">
        <f t="shared" si="5"/>
        <v>13.585</v>
      </c>
      <c r="I26" s="12">
        <f t="shared" si="6"/>
        <v>19.078249999999997</v>
      </c>
      <c r="J26" s="11">
        <f t="shared" si="7"/>
        <v>0.028586892746738295</v>
      </c>
      <c r="K26" s="11">
        <f t="shared" si="8"/>
        <v>0.030492401895961602</v>
      </c>
      <c r="L26" s="43">
        <f t="shared" si="9"/>
        <v>0.9375087224770027</v>
      </c>
    </row>
    <row r="27" spans="2:12" ht="12.75">
      <c r="B27">
        <v>23</v>
      </c>
      <c r="C27">
        <v>16.3</v>
      </c>
      <c r="G27" s="20">
        <v>0.65</v>
      </c>
      <c r="H27" s="11">
        <f t="shared" si="5"/>
        <v>16.055</v>
      </c>
      <c r="I27" s="12">
        <f t="shared" si="6"/>
        <v>17.10875</v>
      </c>
      <c r="J27" s="11">
        <f t="shared" si="7"/>
        <v>0.022989336749149145</v>
      </c>
      <c r="K27" s="11">
        <f t="shared" si="8"/>
        <v>0.030492401895961602</v>
      </c>
      <c r="L27" s="43">
        <f t="shared" si="9"/>
        <v>0.7539365651675292</v>
      </c>
    </row>
    <row r="28" spans="2:12" ht="12.75">
      <c r="B28">
        <v>25</v>
      </c>
      <c r="C28">
        <v>12.9</v>
      </c>
      <c r="G28" s="20">
        <v>0.75</v>
      </c>
      <c r="H28" s="11">
        <f t="shared" si="5"/>
        <v>18.525</v>
      </c>
      <c r="I28" s="12">
        <f t="shared" si="6"/>
        <v>14.198750000000004</v>
      </c>
      <c r="J28" s="11">
        <f t="shared" si="7"/>
        <v>0.01583398052598456</v>
      </c>
      <c r="K28" s="11">
        <f t="shared" si="8"/>
        <v>0.030492401895961602</v>
      </c>
      <c r="L28" s="43">
        <f t="shared" si="9"/>
        <v>0.5192762636413238</v>
      </c>
    </row>
    <row r="29" spans="7:12" ht="12.75">
      <c r="G29" s="20">
        <v>0.85</v>
      </c>
      <c r="H29" s="11">
        <f t="shared" si="5"/>
        <v>20.994999999999997</v>
      </c>
      <c r="I29" s="12">
        <f t="shared" si="6"/>
        <v>4.813750000000013</v>
      </c>
      <c r="J29" s="11">
        <f t="shared" si="7"/>
        <v>0.001819939473158604</v>
      </c>
      <c r="K29" s="11">
        <f t="shared" si="8"/>
        <v>0.030492401895961602</v>
      </c>
      <c r="L29" s="43">
        <f t="shared" si="9"/>
        <v>0.05968501528243453</v>
      </c>
    </row>
    <row r="30" spans="7:12" ht="12.75">
      <c r="G30" s="20">
        <v>0.95</v>
      </c>
      <c r="H30" s="11">
        <f t="shared" si="5"/>
        <v>23.465</v>
      </c>
      <c r="I30" s="12">
        <f t="shared" si="6"/>
        <v>0.7002499999999969</v>
      </c>
      <c r="J30" s="11">
        <f t="shared" si="7"/>
        <v>3.851200385093206E-05</v>
      </c>
      <c r="K30" s="11">
        <f t="shared" si="8"/>
        <v>0.030492401895961602</v>
      </c>
      <c r="L30" s="43">
        <f t="shared" si="9"/>
        <v>0.0012630032879119492</v>
      </c>
    </row>
    <row r="31" spans="7:12" ht="13.5" thickBot="1">
      <c r="G31" s="21">
        <v>1</v>
      </c>
      <c r="H31" s="22"/>
      <c r="I31" s="23"/>
      <c r="J31" s="24">
        <f>SUM(J21:J30)</f>
        <v>0.304924018959616</v>
      </c>
      <c r="K31" s="24"/>
      <c r="L31" s="36">
        <f>SUM(L21:L30)</f>
        <v>10</v>
      </c>
    </row>
  </sheetData>
  <sheetProtection/>
  <mergeCells count="3">
    <mergeCell ref="H2:J2"/>
    <mergeCell ref="H19:J19"/>
    <mergeCell ref="N2:O2"/>
  </mergeCells>
  <hyperlinks>
    <hyperlink ref="L4:L13" r:id="rId1" display="3 Vidovi chisla.xls"/>
    <hyperlink ref="L21:L30" r:id="rId2" display="3 Vidovi chisla.xls"/>
  </hyperlinks>
  <printOptions/>
  <pageMargins left="0.75" right="0.75" top="1" bottom="1" header="0.5" footer="0.5"/>
  <pageSetup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2:I13"/>
  <sheetViews>
    <sheetView zoomScalePageLayoutView="0" workbookViewId="0" topLeftCell="A1">
      <selection activeCell="A1" sqref="A1"/>
    </sheetView>
  </sheetViews>
  <sheetFormatPr defaultColWidth="9.140625" defaultRowHeight="12.75"/>
  <cols>
    <col min="8" max="8" width="11.8515625" style="0" customWidth="1"/>
  </cols>
  <sheetData>
    <row r="1" ht="13.5" thickBot="1"/>
    <row r="2" spans="2:9" ht="14.25">
      <c r="B2" s="38" t="s">
        <v>14</v>
      </c>
      <c r="C2" s="39" t="s">
        <v>18</v>
      </c>
      <c r="D2" s="39" t="s">
        <v>17</v>
      </c>
      <c r="E2" s="39" t="s">
        <v>19</v>
      </c>
      <c r="F2" s="39" t="s">
        <v>15</v>
      </c>
      <c r="G2" s="40" t="s">
        <v>20</v>
      </c>
      <c r="H2" s="40" t="s">
        <v>21</v>
      </c>
      <c r="I2" s="41" t="s">
        <v>16</v>
      </c>
    </row>
    <row r="3" spans="2:9" ht="12.75">
      <c r="B3" s="44">
        <v>0.05</v>
      </c>
      <c r="C3" s="34">
        <f>Sheet1!L4</f>
        <v>2.1814960369466245</v>
      </c>
      <c r="D3" s="45">
        <f>Sheet1!L21</f>
        <v>2.0751478397852536</v>
      </c>
      <c r="E3" s="45">
        <f>(C3+D3)/2</f>
        <v>2.1283219383659393</v>
      </c>
      <c r="F3" s="45">
        <f>1/E3</f>
        <v>0.4698537293506308</v>
      </c>
      <c r="G3" s="45">
        <f>SQRT(E3)</f>
        <v>1.4588769442163172</v>
      </c>
      <c r="H3" s="45">
        <f>E3/10</f>
        <v>0.21283219383659394</v>
      </c>
      <c r="I3" s="46">
        <f>H3</f>
        <v>0.21283219383659394</v>
      </c>
    </row>
    <row r="4" spans="2:9" ht="12.75">
      <c r="B4" s="44">
        <v>0.15</v>
      </c>
      <c r="C4" s="34">
        <f>Sheet1!L5</f>
        <v>1.795047626602863</v>
      </c>
      <c r="D4" s="45">
        <f>Sheet1!L22</f>
        <v>1.702857907115359</v>
      </c>
      <c r="E4" s="45">
        <f aca="true" t="shared" si="0" ref="E4:E12">(C4+D4)/2</f>
        <v>1.748952766859111</v>
      </c>
      <c r="F4" s="45">
        <f aca="true" t="shared" si="1" ref="F4:F13">1/E4</f>
        <v>0.5717707298613149</v>
      </c>
      <c r="G4" s="45">
        <f aca="true" t="shared" si="2" ref="G4:G13">SQRT(E4)</f>
        <v>1.3224797793762713</v>
      </c>
      <c r="H4" s="45">
        <f aca="true" t="shared" si="3" ref="H4:H12">E4/10</f>
        <v>0.1748952766859111</v>
      </c>
      <c r="I4" s="46">
        <f>I3+H4</f>
        <v>0.387727470522505</v>
      </c>
    </row>
    <row r="5" spans="2:9" ht="12.75">
      <c r="B5" s="44">
        <v>0.25</v>
      </c>
      <c r="C5" s="34">
        <f>Sheet1!L6</f>
        <v>1.5005380799956034</v>
      </c>
      <c r="D5" s="45">
        <f>Sheet1!L23</f>
        <v>1.5498631145893735</v>
      </c>
      <c r="E5" s="45">
        <f t="shared" si="0"/>
        <v>1.5252005972924885</v>
      </c>
      <c r="F5" s="45">
        <f t="shared" si="1"/>
        <v>0.655651461043999</v>
      </c>
      <c r="G5" s="45">
        <f t="shared" si="2"/>
        <v>1.2349901203218139</v>
      </c>
      <c r="H5" s="45">
        <f t="shared" si="3"/>
        <v>0.15252005972924884</v>
      </c>
      <c r="I5" s="46">
        <f>I4+H5</f>
        <v>0.5402475302517539</v>
      </c>
    </row>
    <row r="6" spans="2:9" ht="12.75">
      <c r="B6" s="44">
        <v>0.35</v>
      </c>
      <c r="C6" s="34">
        <f>Sheet1!L7</f>
        <v>1.4342053648772548</v>
      </c>
      <c r="D6" s="45">
        <f>Sheet1!L24</f>
        <v>1.3295227861747085</v>
      </c>
      <c r="E6" s="45">
        <f t="shared" si="0"/>
        <v>1.3818640755259817</v>
      </c>
      <c r="F6" s="45">
        <f t="shared" si="1"/>
        <v>0.7236601759253116</v>
      </c>
      <c r="G6" s="45">
        <f t="shared" si="2"/>
        <v>1.175527147932357</v>
      </c>
      <c r="H6" s="45">
        <f t="shared" si="3"/>
        <v>0.13818640755259817</v>
      </c>
      <c r="I6" s="46">
        <f>I5+H6</f>
        <v>0.678433937804352</v>
      </c>
    </row>
    <row r="7" spans="2:9" ht="12.75">
      <c r="B7" s="44">
        <v>0.45</v>
      </c>
      <c r="C7" s="34">
        <f>Sheet1!L8</f>
        <v>1.1193075367958425</v>
      </c>
      <c r="D7" s="45">
        <f>Sheet1!L25</f>
        <v>1.0709387824791035</v>
      </c>
      <c r="E7" s="45">
        <f t="shared" si="0"/>
        <v>1.095123159637473</v>
      </c>
      <c r="F7" s="45">
        <f t="shared" si="1"/>
        <v>0.9131393041957377</v>
      </c>
      <c r="G7" s="45">
        <f t="shared" si="2"/>
        <v>1.046481323119277</v>
      </c>
      <c r="H7" s="45">
        <f t="shared" si="3"/>
        <v>0.1095123159637473</v>
      </c>
      <c r="I7" s="46">
        <f aca="true" t="shared" si="4" ref="I7:I12">I6+H7</f>
        <v>0.7879462537680993</v>
      </c>
    </row>
    <row r="8" spans="2:9" ht="12.75">
      <c r="B8" s="44">
        <v>0.55</v>
      </c>
      <c r="C8" s="34">
        <f>Sheet1!L9</f>
        <v>0.8932112539720503</v>
      </c>
      <c r="D8" s="45">
        <f>Sheet1!L26</f>
        <v>0.9375087224770027</v>
      </c>
      <c r="E8" s="45">
        <f t="shared" si="0"/>
        <v>0.9153599882245265</v>
      </c>
      <c r="F8" s="45">
        <f t="shared" si="1"/>
        <v>1.0924663660901817</v>
      </c>
      <c r="G8" s="45">
        <f t="shared" si="2"/>
        <v>0.9567444738405999</v>
      </c>
      <c r="H8" s="45">
        <f t="shared" si="3"/>
        <v>0.09153599882245264</v>
      </c>
      <c r="I8" s="46">
        <f t="shared" si="4"/>
        <v>0.879482252590552</v>
      </c>
    </row>
    <row r="9" spans="2:9" ht="12.75">
      <c r="B9" s="44">
        <v>0.65</v>
      </c>
      <c r="C9" s="34">
        <f>Sheet1!L10</f>
        <v>0.8246640736619125</v>
      </c>
      <c r="D9" s="45">
        <f>Sheet1!L27</f>
        <v>0.7539365651675292</v>
      </c>
      <c r="E9" s="45">
        <f t="shared" si="0"/>
        <v>0.7893003194147208</v>
      </c>
      <c r="F9" s="45">
        <f t="shared" si="1"/>
        <v>1.2669448819449567</v>
      </c>
      <c r="G9" s="45">
        <f t="shared" si="2"/>
        <v>0.8884257534621116</v>
      </c>
      <c r="H9" s="45">
        <f t="shared" si="3"/>
        <v>0.07893003194147208</v>
      </c>
      <c r="I9" s="46">
        <f t="shared" si="4"/>
        <v>0.9584122845320241</v>
      </c>
    </row>
    <row r="10" spans="2:9" ht="12.75">
      <c r="B10" s="44">
        <v>0.75</v>
      </c>
      <c r="C10" s="34">
        <f>Sheet1!L11</f>
        <v>0.15141991224573637</v>
      </c>
      <c r="D10" s="45">
        <f>Sheet1!L28</f>
        <v>0.5192762636413238</v>
      </c>
      <c r="E10" s="45">
        <f t="shared" si="0"/>
        <v>0.3353480879435301</v>
      </c>
      <c r="F10" s="45">
        <f t="shared" si="1"/>
        <v>2.9819761494163997</v>
      </c>
      <c r="G10" s="45">
        <f t="shared" si="2"/>
        <v>0.5790924692512674</v>
      </c>
      <c r="H10" s="45">
        <f t="shared" si="3"/>
        <v>0.03353480879435301</v>
      </c>
      <c r="I10" s="46">
        <f t="shared" si="4"/>
        <v>0.9919470933263771</v>
      </c>
    </row>
    <row r="11" spans="2:9" ht="12.75">
      <c r="B11" s="44">
        <v>0.85</v>
      </c>
      <c r="C11" s="34">
        <f>Sheet1!L12</f>
        <v>0.026481452063142938</v>
      </c>
      <c r="D11" s="45">
        <f>Sheet1!L29</f>
        <v>0.05968501528243453</v>
      </c>
      <c r="E11" s="45">
        <f>(C11+D11)/2</f>
        <v>0.04308323367278873</v>
      </c>
      <c r="F11" s="45">
        <f t="shared" si="1"/>
        <v>23.210885412986016</v>
      </c>
      <c r="G11" s="45">
        <f t="shared" si="2"/>
        <v>0.2075650107142067</v>
      </c>
      <c r="H11" s="50">
        <f t="shared" si="3"/>
        <v>0.004308323367278873</v>
      </c>
      <c r="I11" s="46">
        <f t="shared" si="4"/>
        <v>0.9962554166936559</v>
      </c>
    </row>
    <row r="12" spans="2:9" ht="13.5" thickBot="1">
      <c r="B12" s="47">
        <v>0.95</v>
      </c>
      <c r="C12" s="49">
        <f>Sheet1!L13</f>
        <v>0.0736286628389696</v>
      </c>
      <c r="D12" s="48">
        <f>Sheet1!L30</f>
        <v>0.0012630032879119492</v>
      </c>
      <c r="E12" s="50">
        <f t="shared" si="0"/>
        <v>0.03744583306344077</v>
      </c>
      <c r="F12" s="50">
        <f t="shared" si="1"/>
        <v>26.705241096006567</v>
      </c>
      <c r="G12" s="53">
        <f t="shared" si="2"/>
        <v>0.19350925834037186</v>
      </c>
      <c r="H12" s="54">
        <f t="shared" si="3"/>
        <v>0.003744583306344077</v>
      </c>
      <c r="I12" s="55">
        <f t="shared" si="4"/>
        <v>1</v>
      </c>
    </row>
    <row r="13" spans="5:7" ht="13.5" thickBot="1">
      <c r="E13" s="51">
        <f>SUM(E3:E12)</f>
        <v>10</v>
      </c>
      <c r="F13" s="52">
        <f t="shared" si="1"/>
        <v>0.1</v>
      </c>
      <c r="G13" s="52">
        <f t="shared" si="2"/>
        <v>3.1622776601683795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Васко</cp:lastModifiedBy>
  <dcterms:created xsi:type="dcterms:W3CDTF">1996-10-14T23:33:28Z</dcterms:created>
  <dcterms:modified xsi:type="dcterms:W3CDTF">2012-04-20T15:57:04Z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